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5" documentId="8_{9444D103-A05F-49A2-915D-3F721E7BB02E}" xr6:coauthVersionLast="47" xr6:coauthVersionMax="47" xr10:uidLastSave="{DEC6BDA9-4761-459E-9DCF-127CC9CC4729}"/>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<sst xmlns="http://schemas.openxmlformats.org/spreadsheetml/2006/main" count="178" uniqueCount="97">
  <si>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</si>
  <si>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</si>
  <si>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</si>
  <si>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</si>
  <si>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</si>
  <si>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</si>
  <si>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</si>
  <si>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</si>
  <si>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</si>
  <si>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</si>
  <si>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</si>
  <si>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</si>
  <si>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</si>
  <si>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</si>
  <si>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</si>
  <si>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</si>
  <si>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</si>
  <si>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</si>
  <si>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</si>
  <si>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</si>
  <si>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</si>
  <si>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</si>
  <si>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</si>
  <si>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</si>
  <si>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</si>
  <si>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</si>
  <si>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</si>
  <si>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</si>
  <si>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</si>
  <si>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</si>
  <si>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</si>
  <si>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</si>
  <si>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</si>
  <si>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</si>
  <si>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</si>
  <si>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</si>
  <si>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</si>
  <si>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</si>
  <si>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</si>
  <si>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</si>
  <si>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</si>
  <si>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</si>
  <si>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</si>
  <si>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</si>
  <si>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</si>
  <si>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</si>
  <si>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</si>
  <si>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</si>
  <si>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</si>
  <si>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</si>
  <si>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</si>
  <si>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</si>
  <si>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</si>
  <si>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</si>
  <si>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</si>
  <si>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</si>
  <si>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</si>
  <si>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</si>
  <si>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</si>
  <si>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</si>
  <si>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</si>
  <si>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</si>
  <si>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</si>
  <si>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</si>
  <si>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</si>
  <si>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</si>
  <si>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</si>
  <si>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</si>
  <si>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</si>
  <si>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</si>
  <si>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</si>
  <si>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</si>
  <si>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 xml:space="preserve">Unit 1
</t>
    </r>
    <r>
      <rPr>
        <sz val="11"/>
        <color theme="1"/>
        <rFont val="Arial"/>
        <family val="2"/>
        <scheme val="major"/>
      </rPr>
      <t>5 or 10 class periods (90-mins or 45-mins each)</t>
    </r>
  </si>
  <si>
    <r>
      <rPr>
        <b/>
        <sz val="11"/>
        <rFont val="Arial"/>
        <family val="2"/>
        <scheme val="major"/>
      </rPr>
      <t>Unit 1</t>
    </r>
    <r>
      <rPr>
        <sz val="11"/>
        <rFont val="Arial"/>
        <family val="2"/>
        <scheme val="major"/>
      </rPr>
      <t xml:space="preserve">
5 or 10 class periods (90-mins or 45-mins each)</t>
    </r>
  </si>
  <si>
    <r>
      <t xml:space="preserve">Unit 2
</t>
    </r>
    <r>
      <rPr>
        <sz val="11"/>
        <color theme="1"/>
        <rFont val="Arial"/>
        <family val="2"/>
        <scheme val="major"/>
      </rPr>
      <t>6 or 12 class periods (90-mins or 45-mins each)</t>
    </r>
  </si>
  <si>
    <r>
      <rPr>
        <b/>
        <sz val="10"/>
        <rFont val="Arial"/>
        <family val="2"/>
        <scheme val="major"/>
      </rPr>
      <t xml:space="preserve">Unit 1: Pre-classical Civilizations
</t>
    </r>
    <r>
      <rPr>
        <sz val="10"/>
        <rFont val="Arial"/>
        <family val="2"/>
        <scheme val="major"/>
      </rPr>
      <t xml:space="preserve">This two-part unit uses the conceptual lens of
Economic, Social/Cultural, Political and
eNvironmental [ESPN] to examine the
development of early river valley civilizations in
all parts of the world. There is an emphasis on
the impact of physical and human geographic
characteristics and patterns such as
population distributions, settlement patterns,
and influence of natural barriers on the
development of urbanized societies. </t>
    </r>
  </si>
  <si>
    <r>
      <rPr>
        <b/>
        <sz val="10"/>
        <rFont val="Arial"/>
        <family val="2"/>
        <scheme val="major"/>
      </rPr>
      <t xml:space="preserve">Unit 1: Pre-classical Civilizations
</t>
    </r>
    <r>
      <rPr>
        <sz val="10"/>
        <rFont val="Arial"/>
        <family val="2"/>
        <scheme val="major"/>
      </rPr>
      <t xml:space="preserve">This two-part unit uses the conceptual lens of
Economic, Social/Cultural, Political and
eNvironmental [ESPN ] to examine the
development of early river valley civilizations in
all parts of the world. There is an emphasis on
the impact of physical and human geographic
characteristics and patterns such as
population distributions, settlement patterns,
and influence of natural barriers on the
development of urbanized societies.                                                                   
</t>
    </r>
    <r>
      <rPr>
        <b/>
        <sz val="10"/>
        <rFont val="Arial"/>
        <family val="2"/>
        <scheme val="major"/>
      </rPr>
      <t xml:space="preserve">                                                                   Unit 2: Classical Civilizations
</t>
    </r>
    <r>
      <rPr>
        <sz val="10"/>
        <rFont val="Arial"/>
        <family val="2"/>
        <scheme val="major"/>
      </rPr>
      <t>This two-part unit includes a broad-based
examination of the concept of empire and how
urbanized societies in all parts of the world
developed systems that led to the rise of and
decline of vast geographical empires.</t>
    </r>
  </si>
  <si>
    <r>
      <rPr>
        <b/>
        <sz val="11"/>
        <rFont val="Arial"/>
        <family val="2"/>
        <scheme val="major"/>
      </rPr>
      <t>Unit 3</t>
    </r>
    <r>
      <rPr>
        <sz val="11"/>
        <rFont val="Arial"/>
        <family val="2"/>
        <scheme val="major"/>
      </rPr>
      <t xml:space="preserve">
4 or 8 class periods (90-mins or 45-mins each)</t>
    </r>
  </si>
  <si>
    <r>
      <rPr>
        <b/>
        <sz val="11"/>
        <color theme="1"/>
        <rFont val="Arial"/>
        <family val="2"/>
        <scheme val="major"/>
      </rPr>
      <t>Unit 3</t>
    </r>
    <r>
      <rPr>
        <sz val="11"/>
        <color theme="1"/>
        <rFont val="Arial"/>
        <family val="2"/>
        <scheme val="major"/>
      </rPr>
      <t xml:space="preserve">
4 or 8 class periods (90-mins or 45-mins each)</t>
    </r>
  </si>
  <si>
    <r>
      <rPr>
        <b/>
        <sz val="10"/>
        <rFont val="Arial"/>
        <family val="2"/>
        <scheme val="major"/>
      </rPr>
      <t xml:space="preserve">Unit 3: Emerging Societies
</t>
    </r>
    <r>
      <rPr>
        <sz val="10"/>
        <rFont val="Arial"/>
        <family val="2"/>
        <scheme val="major"/>
      </rPr>
      <t xml:space="preserve">Using the concept of change over time, this
two-part unit explores emerging societies in
Western Europe and the Islamic World.
</t>
    </r>
    <r>
      <rPr>
        <b/>
        <sz val="10"/>
        <rFont val="Arial"/>
        <family val="2"/>
        <scheme val="major"/>
      </rPr>
      <t xml:space="preserve">                                                                   Unit 4: Conflict and Interaction
</t>
    </r>
    <r>
      <rPr>
        <sz val="10"/>
        <rFont val="Arial"/>
        <family val="2"/>
        <scheme val="major"/>
      </rPr>
      <t>This four-part unit explores the development of
advanced societies and how those societies in
both Asia and Europe interacted. Economic,
social/ cultural, and political differences often
led to conflict between and among societal
groups and empires. With large-scale empires,
long-distance trade increased and land/water
routes linked regions and led to cultural
exchange.</t>
    </r>
  </si>
  <si>
    <r>
      <rPr>
        <b/>
        <sz val="11"/>
        <color theme="1"/>
        <rFont val="Arial"/>
        <family val="2"/>
        <scheme val="major"/>
      </rPr>
      <t>Unit 4</t>
    </r>
    <r>
      <rPr>
        <sz val="11"/>
        <color theme="1"/>
        <rFont val="Arial"/>
        <family val="2"/>
        <scheme val="major"/>
      </rPr>
      <t xml:space="preserve">
6 or 12 class periods (90-mins or 45-mins each)</t>
    </r>
  </si>
  <si>
    <r>
      <t xml:space="preserve">Unit 4
</t>
    </r>
    <r>
      <rPr>
        <sz val="11"/>
        <color theme="1"/>
        <rFont val="Arial"/>
        <family val="2"/>
        <scheme val="major"/>
      </rPr>
      <t>6 or 12 class periods (90-mins or 45-mins each)</t>
    </r>
  </si>
  <si>
    <r>
      <rPr>
        <b/>
        <sz val="11"/>
        <rFont val="Arial"/>
        <family val="2"/>
        <scheme val="major"/>
      </rPr>
      <t>Unit 5</t>
    </r>
    <r>
      <rPr>
        <sz val="11"/>
        <rFont val="Arial"/>
        <family val="2"/>
        <scheme val="major"/>
      </rPr>
      <t xml:space="preserve">
6 or 12 class periods (90-mins or 45-mins each)</t>
    </r>
  </si>
  <si>
    <r>
      <rPr>
        <b/>
        <sz val="10"/>
        <rFont val="Arial"/>
        <family val="2"/>
        <scheme val="major"/>
      </rPr>
      <t xml:space="preserve">Unit 4: Conflict and Interaction                  </t>
    </r>
    <r>
      <rPr>
        <sz val="10"/>
        <rFont val="Arial"/>
        <family val="2"/>
        <scheme val="major"/>
      </rPr>
      <t xml:space="preserve"> This four-part unit explores the development of advanced societies and how those societies in both Asia and Europe interacted. Economic, social/ cultural, and political differences often led to conflict between and among societal groups and empires. With large-scale empires, long-distance trade increased and land/water routes linked regions and led to cultural exchange
</t>
    </r>
    <r>
      <rPr>
        <b/>
        <sz val="10"/>
        <rFont val="Arial"/>
        <family val="2"/>
        <scheme val="major"/>
      </rPr>
      <t xml:space="preserve">                                                                    Unit 5: Hemispheres Collide
</t>
    </r>
    <r>
      <rPr>
        <sz val="10"/>
        <rFont val="Arial"/>
        <family val="2"/>
        <scheme val="major"/>
      </rPr>
      <t>This three-part unit uses the conceptual lens
of cultural diffusion to examine the impact of
the clash and blending of cultures between the
eastern and western hemispheres made
possible by transoceanic voyaging during the
European Age of Exploration.</t>
    </r>
  </si>
  <si>
    <r>
      <t xml:space="preserve">Unit 6
</t>
    </r>
    <r>
      <rPr>
        <sz val="11"/>
        <color theme="1"/>
        <rFont val="Arial"/>
        <family val="2"/>
        <scheme val="major"/>
      </rPr>
      <t>3 or 6 class periods (90-mins or 45-mins each)</t>
    </r>
  </si>
  <si>
    <r>
      <rPr>
        <b/>
        <sz val="11"/>
        <rFont val="Arial"/>
        <family val="2"/>
        <scheme val="major"/>
      </rPr>
      <t>Unit 7</t>
    </r>
    <r>
      <rPr>
        <sz val="11"/>
        <rFont val="Arial"/>
        <family val="2"/>
        <scheme val="major"/>
      </rPr>
      <t xml:space="preserve">
6 or 12 class periods (90-mins or 45-mins each)</t>
    </r>
  </si>
  <si>
    <r>
      <rPr>
        <b/>
        <sz val="10"/>
        <rFont val="Arial"/>
        <family val="2"/>
        <scheme val="major"/>
      </rPr>
      <t xml:space="preserve">Unit 7: Comparative Revolutions
</t>
    </r>
    <r>
      <rPr>
        <sz val="10"/>
        <rFont val="Arial"/>
        <family val="2"/>
        <scheme val="major"/>
      </rPr>
      <t xml:space="preserve">This two-part unit examines the impact of
Scientific Revolution and Enlightenment
revolutionary thought and how these
revolutions in thought influenced the wave of
political revolutions that began in the 18th
century in both the Americas and in Europe. </t>
    </r>
  </si>
  <si>
    <r>
      <rPr>
        <b/>
        <sz val="10"/>
        <rFont val="Arial"/>
        <family val="2"/>
        <scheme val="major"/>
      </rPr>
      <t xml:space="preserve">Unit 5: Hemispheres Collide
</t>
    </r>
    <r>
      <rPr>
        <sz val="10"/>
        <rFont val="Arial"/>
        <family val="2"/>
        <scheme val="major"/>
      </rPr>
      <t xml:space="preserve">This three-part unit uses the conceptual lens
of cultural diffusion to examine the impact of
the clash and blending of cultures between the
eastern and western hemispheres made
possible by transoceanic voyaging during the
European Age of Exploration.
</t>
    </r>
    <r>
      <rPr>
        <b/>
        <sz val="10"/>
        <rFont val="Arial"/>
        <family val="2"/>
        <scheme val="major"/>
      </rPr>
      <t xml:space="preserve">                                                                    Unit 6: The Rise of Western Intellectual Thought
</t>
    </r>
    <r>
      <rPr>
        <sz val="10"/>
        <rFont val="Arial"/>
        <family val="2"/>
        <scheme val="major"/>
      </rPr>
      <t>This two-part unit examines two critical turning
points in western European history – the
European Renaissance and the Protestant
Reformation. These critical events have
shaped thought, art, and western religion from
the 15th century to the present.</t>
    </r>
  </si>
  <si>
    <r>
      <rPr>
        <b/>
        <sz val="11"/>
        <rFont val="Arial"/>
        <family val="2"/>
        <scheme val="major"/>
      </rPr>
      <t>Unit 9</t>
    </r>
    <r>
      <rPr>
        <sz val="11"/>
        <rFont val="Arial"/>
        <family val="2"/>
        <scheme val="major"/>
      </rPr>
      <t xml:space="preserve">
6 or 12 class periods (90-mins or 45-mins each)</t>
    </r>
  </si>
  <si>
    <r>
      <rPr>
        <b/>
        <sz val="10"/>
        <rFont val="Arial"/>
        <family val="2"/>
        <scheme val="major"/>
      </rPr>
      <t xml:space="preserve">Unit 8: Western Industrialization and Empire </t>
    </r>
    <r>
      <rPr>
        <sz val="10"/>
        <rFont val="Arial"/>
        <family val="2"/>
        <scheme val="major"/>
      </rPr>
      <t xml:space="preserve">
This four-part unit uses the concept of ESPN change brought on by the Industrial Revolution to frame the economic and technological revolutions of this era. It also addresses the rise of nationalism and imperialism that resulted from the increased economic / industrial power available to many European nations.
                                                                   </t>
    </r>
    <r>
      <rPr>
        <b/>
        <sz val="10"/>
        <rFont val="Arial"/>
        <family val="2"/>
        <scheme val="major"/>
      </rPr>
      <t xml:space="preserve">Unit 9:  The World at War </t>
    </r>
    <r>
      <rPr>
        <sz val="10"/>
        <rFont val="Arial"/>
        <family val="2"/>
        <scheme val="major"/>
      </rPr>
      <t xml:space="preserve">
This three-part unit uses the conceptual lens of historical turning points and individuals to examine the causes and effects of WWI; the rise of Bolshevism; post-war worldwide depression; and the rise of Fascism which eventually led to the outbreak and the major events of World War II.</t>
    </r>
  </si>
  <si>
    <r>
      <t xml:space="preserve">Unit 10
</t>
    </r>
    <r>
      <rPr>
        <sz val="11"/>
        <color theme="1"/>
        <rFont val="Arial"/>
        <family val="2"/>
        <scheme val="major"/>
      </rPr>
      <t>5 or 10 class periods (90-mins or 45-mins each)</t>
    </r>
  </si>
  <si>
    <r>
      <t xml:space="preserve">Unit 9:  The World at War 
</t>
    </r>
    <r>
      <rPr>
        <sz val="10"/>
        <rFont val="Arial"/>
        <family val="2"/>
        <scheme val="major"/>
      </rPr>
      <t>This three-part unit uses the conceptual lens of historical turning points and individuals to examine the causes and effects of WWI; the rise of Bolshevism; post-war worldwide depression; and the rise of Fascism which eventually led to the outbreak and the major events of World War II.</t>
    </r>
    <r>
      <rPr>
        <b/>
        <sz val="10"/>
        <rFont val="Arial"/>
        <family val="2"/>
        <scheme val="major"/>
      </rPr>
      <t xml:space="preserve">
                                                                   Unit 10:  World War II and the Cold War 
</t>
    </r>
    <r>
      <rPr>
        <sz val="10"/>
        <rFont val="Arial"/>
        <family val="2"/>
        <scheme val="major"/>
      </rPr>
      <t>This two-part unit begins with the significant events and individuals of World War II and then uses the conceptual lens of balance of power to analyze cold war ideologies and the impact of change over time in East/West relationships.</t>
    </r>
  </si>
  <si>
    <r>
      <rPr>
        <b/>
        <sz val="11"/>
        <rFont val="Arial"/>
        <family val="2"/>
        <scheme val="major"/>
      </rPr>
      <t>Unit 11</t>
    </r>
    <r>
      <rPr>
        <sz val="11"/>
        <rFont val="Arial"/>
        <family val="2"/>
        <scheme val="major"/>
      </rPr>
      <t xml:space="preserve">
6 or 12 class periods (90-mins or 45-mins each)</t>
    </r>
  </si>
  <si>
    <r>
      <rPr>
        <b/>
        <sz val="10"/>
        <rFont val="Arial"/>
        <family val="2"/>
        <scheme val="major"/>
      </rPr>
      <t xml:space="preserve">Unit 10:  World War II and the Cold War 
</t>
    </r>
    <r>
      <rPr>
        <sz val="10"/>
        <rFont val="Arial"/>
        <family val="2"/>
        <scheme val="major"/>
      </rPr>
      <t>This two-part unit begins with the significant events and individuals of World War II and then uses the conceptual lens of balance of power to analyze cold war ideologies and the impact of change over time in East/West relationships.</t>
    </r>
    <r>
      <rPr>
        <b/>
        <sz val="10"/>
        <rFont val="Arial"/>
        <family val="2"/>
        <scheme val="major"/>
      </rPr>
      <t xml:space="preserve">
                                                                    Unit 11: 20th and 21st Century Political and Social Issues
</t>
    </r>
    <r>
      <rPr>
        <sz val="10"/>
        <rFont val="Arial"/>
        <family val="2"/>
        <scheme val="major"/>
      </rPr>
      <t>This unit addresses social and political issues of the 20th and 21st centuries as students examine sources of conflict stemming from emerging nationalism and independence movements, social oppression, and terrorism. This unit also looks at examples of growing globalization and interdependence among nations.</t>
    </r>
  </si>
  <si>
    <r>
      <t xml:space="preserve">Unit 12
</t>
    </r>
    <r>
      <rPr>
        <sz val="11"/>
        <color theme="1"/>
        <rFont val="Arial"/>
        <family val="2"/>
        <scheme val="major"/>
      </rPr>
      <t>8 or 16 class periods (90-mins or 45-mins each)</t>
    </r>
  </si>
  <si>
    <r>
      <rPr>
        <b/>
        <sz val="10"/>
        <rFont val="Arial"/>
        <family val="2"/>
        <scheme val="major"/>
      </rPr>
      <t xml:space="preserve">Unit 11: 20th and 21st Century Political and Social Issues
</t>
    </r>
    <r>
      <rPr>
        <sz val="10"/>
        <rFont val="Arial"/>
        <family val="2"/>
        <scheme val="major"/>
      </rPr>
      <t>This unit addresses social and political issues of the 20th and 21st centuries as students examine sources of conflict stemming from emerging nationalism and independence movements, social oppression, and terrorism. This unit also looks at examples of growing globalization and interdependence among nations.</t>
    </r>
    <r>
      <rPr>
        <b/>
        <sz val="10"/>
        <rFont val="Arial"/>
        <family val="2"/>
        <scheme val="major"/>
      </rPr>
      <t xml:space="preserve">
                                                                   Unit 12: Cross-chronological ESP Connections 
</t>
    </r>
    <r>
      <rPr>
        <sz val="10"/>
        <rFont val="Arial"/>
        <family val="2"/>
        <scheme val="major"/>
      </rPr>
      <t>This four-part unit addresses various social/cultural connections that span multiple eras and societies. By using the lens of gender/age, artistic expression, and change over time, students can explore these concepts by highlighting the accomplishments of groups and individuals as well as examining the various political ideas and institutions and technological innovations that have led to significant ESP change in world history.</t>
    </r>
  </si>
  <si>
    <r>
      <t xml:space="preserve">Unit 8
</t>
    </r>
    <r>
      <rPr>
        <sz val="11"/>
        <color theme="1"/>
        <rFont val="Arial"/>
        <family val="2"/>
        <scheme val="major"/>
      </rPr>
      <t>6 or 12 class periods (90-mins or 45-mins each)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</si>
</sst>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8">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
      <patternFill patternType="solid">
        <fgColor theme="0" tint="-0.249977111117893"/>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81">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1" fillId="13" borderId="16" xfId="6" applyNumberFormat="1" applyFont="1" applyFill="1" applyBorder="1" applyAlignment="1">
      <alignment horizontal="left" vertical="top" wrapText="1" indent="1"/>
    </xf>
    <xf numFmtId="0" fontId="26" fillId="13" borderId="6" xfId="6" applyNumberFormat="1" applyFont="1" applyFill="1" applyAlignment="1">
      <alignment horizontal="left" vertical="center" wrapText="1" indent="1"/>
    </xf>
    <xf numFmtId="0" fontId="13" fillId="13" borderId="16" xfId="0" applyFont="1" applyFill="1" applyBorder="1" applyAlignment="1">
      <alignment horizontal="left" vertical="top" indent="1"/>
    </xf>
    <xf numFmtId="0" fontId="13" fillId="13" borderId="16" xfId="6" applyNumberFormat="1" applyFont="1" applyFill="1" applyBorder="1" applyAlignment="1">
      <alignment horizontal="left" vertical="top" wrapText="1" indent="1"/>
    </xf>
    <xf numFmtId="0" fontId="13" fillId="13" borderId="16" xfId="0" applyFont="1" applyFill="1" applyBorder="1" applyAlignment="1">
      <alignment horizontal="left" vertical="top" wrapText="1" indent="1"/>
    </xf>
    <xf numFmtId="0" fontId="17" fillId="14" borderId="16" xfId="6" applyNumberFormat="1" applyFont="1" applyFill="1" applyBorder="1">
      <alignment horizontal="left" vertical="top" wrapText="1" indent="1"/>
    </xf>
    <xf numFmtId="0" fontId="11" fillId="14" borderId="16" xfId="6" applyNumberFormat="1" applyFont="1" applyFill="1" applyBorder="1" applyAlignment="1">
      <alignment horizontal="left" vertical="top" wrapText="1" indent="1"/>
    </xf>
    <xf numFmtId="0" fontId="17" fillId="14" borderId="16" xfId="6" applyNumberFormat="1" applyFont="1" applyFill="1" applyBorder="1" applyAlignment="1">
      <alignment horizontal="left" vertical="top" wrapText="1" indent="1"/>
    </xf>
    <xf numFmtId="0" fontId="13" fillId="14" borderId="16" xfId="0" applyFont="1" applyFill="1" applyBorder="1" applyAlignment="1">
      <alignment horizontal="left" vertical="top" indent="1"/>
    </xf>
    <xf numFmtId="0" fontId="26" fillId="17" borderId="16" xfId="6" applyNumberFormat="1" applyFont="1" applyFill="1" applyBorder="1" applyAlignment="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23" fillId="0" borderId="0" xfId="0" applyFont="1" applyBorder="1" applyAlignment="1">
      <alignment horizontal="left" vertical="top" wrapTex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EEECF1"/>
      <color rgb="FFD5E4B9"/>
      <color rgb="FFD3E2E8"/>
      <color rgb="FFECD1D5"/>
      <color rgb="FFF3BFA6"/>
      <color rgb="FFF4D280"/>
      <color rgb="FF67A2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view="pageLayout" topLeftCell="A139" zoomScaleNormal="100" workbookViewId="0">
      <selection activeCell="D80" sqref="D8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6" t="s">
        <v>75</v>
      </c>
      <c r="C3" s="38">
        <f t="array" aca="1" ref="C3:I3" ca="1">Days+1+DATE(Calendar1Year,Calendar1MonthOption,1)-WEEKDAY(DATE(Calendar1Year,Calendar1MonthOption,1),WeekdayOption)</f>
        <v>44773</v>
      </c>
      <c r="D3" s="35">
        <f ca="1"/>
        <v>44774</v>
      </c>
      <c r="E3" s="35">
        <f ca="1"/>
        <v>44775</v>
      </c>
      <c r="F3" s="35">
        <f ca="1"/>
        <v>44776</v>
      </c>
      <c r="G3" s="35">
        <f ca="1"/>
        <v>44777</v>
      </c>
      <c r="H3" s="35">
        <f ca="1"/>
        <v>44778</v>
      </c>
      <c r="I3" s="38">
        <f ca="1"/>
        <v>44779</v>
      </c>
    </row>
    <row r="4" spans="1:9" ht="56.25" customHeight="1" x14ac:dyDescent="0.3">
      <c r="A4" s="66"/>
      <c r="C4" s="39"/>
      <c r="D4" s="49"/>
      <c r="E4" s="49"/>
      <c r="F4" s="49"/>
      <c r="G4" s="49"/>
      <c r="H4" s="49"/>
      <c r="I4" s="39"/>
    </row>
    <row r="5" spans="1:9" ht="16.5" customHeight="1" x14ac:dyDescent="0.3">
      <c r="A5" s="66"/>
      <c r="C5" s="38">
        <f t="array" aca="1" ref="C5:I5" ca="1">Days+8+DATE(Calendar1Year,Calendar1MonthOption,1)-WEEKDAY(DATE(Calendar1Year,Calendar1MonthOption,1),WeekdayOption)</f>
        <v>44780</v>
      </c>
      <c r="D5" s="35">
        <f ca="1"/>
        <v>44781</v>
      </c>
      <c r="E5" s="35">
        <f ca="1"/>
        <v>44782</v>
      </c>
      <c r="F5" s="35">
        <f ca="1"/>
        <v>44783</v>
      </c>
      <c r="G5" s="35">
        <f ca="1"/>
        <v>44784</v>
      </c>
      <c r="H5" s="35">
        <f ca="1"/>
        <v>44785</v>
      </c>
      <c r="I5" s="38">
        <f ca="1"/>
        <v>44786</v>
      </c>
    </row>
    <row r="6" spans="1:9" ht="56.25" customHeight="1" x14ac:dyDescent="0.3">
      <c r="A6" s="66"/>
      <c r="C6" s="39"/>
      <c r="D6" s="65" t="s">
        <v>18</v>
      </c>
      <c r="E6" s="65"/>
      <c r="F6" s="65"/>
      <c r="G6" s="65"/>
      <c r="H6" s="65"/>
      <c r="I6" s="21"/>
    </row>
    <row r="7" spans="1:9" ht="16.5" customHeight="1" x14ac:dyDescent="0.3">
      <c r="A7" s="66"/>
      <c r="C7" s="38">
        <f t="array" aca="1" ref="C7:I7" ca="1">Days+15+DATE(Calendar1Year,Calendar1MonthOption,1)-WEEKDAY(DATE(Calendar1Year,Calendar1MonthOption,1),WeekdayOption)</f>
        <v>44787</v>
      </c>
      <c r="D7" s="35">
        <f ca="1"/>
        <v>44788</v>
      </c>
      <c r="E7" s="35">
        <f ca="1"/>
        <v>44789</v>
      </c>
      <c r="F7" s="35">
        <f ca="1"/>
        <v>44790</v>
      </c>
      <c r="G7" s="35">
        <f ca="1"/>
        <v>44791</v>
      </c>
      <c r="H7" s="35">
        <f ca="1"/>
        <v>44792</v>
      </c>
      <c r="I7" s="38">
        <f ca="1"/>
        <v>44793</v>
      </c>
    </row>
    <row r="8" spans="1:9" ht="56.25" customHeight="1" x14ac:dyDescent="0.3">
      <c r="A8" s="66"/>
      <c r="C8" s="39"/>
      <c r="D8" s="36" t="s">
        <v>16</v>
      </c>
      <c r="E8" s="65" t="s">
        <v>18</v>
      </c>
      <c r="F8" s="65"/>
      <c r="G8" s="65"/>
      <c r="H8" s="65"/>
      <c r="I8" s="39"/>
    </row>
    <row r="9" spans="1:9" ht="16.5" customHeight="1" x14ac:dyDescent="0.3">
      <c r="A9" s="66"/>
      <c r="C9" s="38">
        <f t="array" aca="1" ref="C9:I9" ca="1">Days+22+DATE(Calendar1Year,Calendar1MonthOption,1)-WEEKDAY(DATE(Calendar1Year,Calendar1MonthOption,1),WeekdayOption)</f>
        <v>44794</v>
      </c>
      <c r="D9" s="35">
        <f ca="1"/>
        <v>44795</v>
      </c>
      <c r="E9" s="35">
        <f ca="1"/>
        <v>44796</v>
      </c>
      <c r="F9" s="35">
        <f ca="1"/>
        <v>44797</v>
      </c>
      <c r="G9" s="35">
        <f ca="1"/>
        <v>44798</v>
      </c>
      <c r="H9" s="35">
        <f ca="1"/>
        <v>44799</v>
      </c>
      <c r="I9" s="38">
        <f ca="1"/>
        <v>44800</v>
      </c>
    </row>
    <row r="10" spans="1:9" ht="56.25" customHeight="1" x14ac:dyDescent="0.3">
      <c r="A10" s="66"/>
      <c r="C10" s="39" t="s">
        <v>34</v>
      </c>
      <c r="D10" s="37" t="s">
        <v>72</v>
      </c>
      <c r="E10" s="37"/>
      <c r="F10" s="55"/>
      <c r="G10" s="55"/>
      <c r="H10" s="56"/>
      <c r="I10" s="39"/>
    </row>
    <row r="11" spans="1:9" ht="16.5" customHeight="1" x14ac:dyDescent="0.3">
      <c r="A11" s="66"/>
      <c r="C11" s="38">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6"/>
      <c r="C12" s="39" t="s">
        <v>40</v>
      </c>
      <c r="D12" s="59" t="s">
        <v>73</v>
      </c>
      <c r="E12" s="57"/>
      <c r="F12" s="58"/>
      <c r="G12" s="28"/>
      <c r="H12" s="28"/>
      <c r="I12" s="23"/>
    </row>
    <row r="13" spans="1:9" ht="16.5" customHeight="1" x14ac:dyDescent="0.3">
      <c r="A13" s="66"/>
      <c r="C13" s="20">
        <f t="array" aca="1" ref="C13:D13" ca="1">Days+36+DATE(Calendar1Year,Calendar1MonthOption,1)-WEEKDAY(DATE(Calendar1Year,Calendar1MonthOption,1),WeekdayOption)</f>
        <v>44808</v>
      </c>
      <c r="D13" s="34">
        <f ca="1"/>
        <v>44809</v>
      </c>
      <c r="E13" s="71" t="s">
        <v>0</v>
      </c>
      <c r="F13" s="71"/>
      <c r="G13" s="72"/>
      <c r="H13" s="72"/>
      <c r="I13" s="72"/>
    </row>
    <row r="14" spans="1:9" ht="63.75" customHeight="1" x14ac:dyDescent="0.3">
      <c r="A14" s="66"/>
      <c r="C14" s="21"/>
      <c r="D14" s="28"/>
      <c r="E14" s="67" t="s">
        <v>32</v>
      </c>
      <c r="F14" s="67"/>
      <c r="G14" s="67"/>
      <c r="H14" s="67"/>
      <c r="I14" s="67"/>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6" t="s">
        <v>76</v>
      </c>
      <c r="C17" s="20">
        <f t="array" aca="1" ref="C17:I17" ca="1">Days+1+DATE(Calendar2Year,Calendar2MonthOption,1)-WEEKDAY(DATE(Calendar2Year,Calendar2MonthOption,1),WeekdayOption)</f>
        <v>44801</v>
      </c>
      <c r="D17" s="27">
        <f ca="1"/>
        <v>44802</v>
      </c>
      <c r="E17" s="20">
        <f ca="1"/>
        <v>44803</v>
      </c>
      <c r="F17" s="38">
        <f ca="1"/>
        <v>44804</v>
      </c>
      <c r="G17" s="35">
        <f ca="1"/>
        <v>44805</v>
      </c>
      <c r="H17" s="35">
        <f ca="1"/>
        <v>44806</v>
      </c>
      <c r="I17" s="38">
        <f ca="1"/>
        <v>44807</v>
      </c>
    </row>
    <row r="18" spans="1:9" ht="56.25" customHeight="1" x14ac:dyDescent="0.3">
      <c r="A18" s="66"/>
      <c r="C18" s="21" t="s">
        <v>40</v>
      </c>
      <c r="D18" s="28"/>
      <c r="E18" s="21"/>
      <c r="F18" s="39"/>
      <c r="G18" s="59" t="s">
        <v>73</v>
      </c>
      <c r="H18" s="55"/>
      <c r="I18" s="39"/>
    </row>
    <row r="19" spans="1:9" ht="16.5" customHeight="1" x14ac:dyDescent="0.3">
      <c r="A19" s="66"/>
      <c r="C19" s="20">
        <f t="array" aca="1" ref="C19:I19" ca="1">Days+8+DATE(Calendar2Year,Calendar2MonthOption,1)-WEEKDAY(DATE(Calendar2Year,Calendar2MonthOption,1),WeekdayOption)</f>
        <v>44808</v>
      </c>
      <c r="D19" s="40">
        <f ca="1"/>
        <v>44809</v>
      </c>
      <c r="E19" s="35">
        <f ca="1"/>
        <v>44810</v>
      </c>
      <c r="F19" s="35">
        <f ca="1"/>
        <v>44811</v>
      </c>
      <c r="G19" s="35">
        <f ca="1"/>
        <v>44812</v>
      </c>
      <c r="H19" s="35">
        <f ca="1"/>
        <v>44813</v>
      </c>
      <c r="I19" s="38">
        <f ca="1"/>
        <v>44814</v>
      </c>
    </row>
    <row r="20" spans="1:9" ht="56.25" customHeight="1" x14ac:dyDescent="0.3">
      <c r="A20" s="66"/>
      <c r="C20" s="21" t="s">
        <v>41</v>
      </c>
      <c r="D20" s="30" t="s">
        <v>4</v>
      </c>
      <c r="E20" s="48" t="s">
        <v>33</v>
      </c>
      <c r="F20" s="48"/>
      <c r="G20" s="48"/>
      <c r="H20" s="48"/>
      <c r="I20" s="39"/>
    </row>
    <row r="21" spans="1:9" ht="16.5" customHeight="1" x14ac:dyDescent="0.3">
      <c r="A21" s="66"/>
      <c r="C21" s="38">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8">
        <f ca="1"/>
        <v>44821</v>
      </c>
    </row>
    <row r="22" spans="1:9" ht="56.25" customHeight="1" x14ac:dyDescent="0.3">
      <c r="A22" s="66"/>
      <c r="C22" s="39" t="s">
        <v>42</v>
      </c>
      <c r="D22" s="60" t="s">
        <v>74</v>
      </c>
      <c r="E22" s="61"/>
      <c r="F22" s="61"/>
      <c r="G22" s="62"/>
      <c r="H22" s="62"/>
      <c r="I22" s="39"/>
    </row>
    <row r="23" spans="1:9" ht="16.5" customHeight="1" x14ac:dyDescent="0.3">
      <c r="A23" s="66"/>
      <c r="C23" s="38">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8">
        <f ca="1"/>
        <v>44828</v>
      </c>
    </row>
    <row r="24" spans="1:9" ht="56.25" customHeight="1" x14ac:dyDescent="0.3">
      <c r="A24" s="66"/>
      <c r="C24" s="39" t="s">
        <v>43</v>
      </c>
      <c r="D24" s="60" t="s">
        <v>74</v>
      </c>
      <c r="E24" s="61"/>
      <c r="F24" s="61"/>
      <c r="G24" s="61"/>
      <c r="H24" s="63"/>
      <c r="I24" s="39"/>
    </row>
    <row r="25" spans="1:9" ht="16.5" customHeight="1" x14ac:dyDescent="0.3">
      <c r="A25" s="66"/>
      <c r="C25" s="38">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8">
        <f ca="1"/>
        <v>44835</v>
      </c>
    </row>
    <row r="26" spans="1:9" ht="57" customHeight="1" x14ac:dyDescent="0.3">
      <c r="A26" s="66"/>
      <c r="C26" s="39" t="s">
        <v>44</v>
      </c>
      <c r="D26" s="60" t="s">
        <v>74</v>
      </c>
      <c r="E26" s="61"/>
      <c r="F26" s="48" t="s">
        <v>33</v>
      </c>
      <c r="G26" s="48"/>
      <c r="H26" s="48"/>
      <c r="I26" s="41" t="s">
        <v>5</v>
      </c>
    </row>
    <row r="27" spans="1:9" ht="16.5" customHeight="1" x14ac:dyDescent="0.3">
      <c r="A27" s="66"/>
      <c r="C27" s="20">
        <f t="array" aca="1" ref="C27:D27" ca="1">Days+36+DATE(Calendar2Year,Calendar2MonthOption,1)-WEEKDAY(DATE(Calendar2Year,Calendar2MonthOption,1),WeekdayOption)</f>
        <v>44836</v>
      </c>
      <c r="D27" s="34">
        <f ca="1"/>
        <v>44837</v>
      </c>
      <c r="E27" s="68" t="s">
        <v>0</v>
      </c>
      <c r="F27" s="68"/>
      <c r="G27" s="68"/>
      <c r="H27" s="68"/>
      <c r="I27" s="73"/>
    </row>
    <row r="28" spans="1:9" ht="63.75" customHeight="1" x14ac:dyDescent="0.3">
      <c r="A28" s="66"/>
      <c r="C28" s="21"/>
      <c r="D28" s="21"/>
      <c r="E28" s="67" t="s">
        <v>28</v>
      </c>
      <c r="F28" s="67"/>
      <c r="G28" s="67"/>
      <c r="H28" s="67"/>
      <c r="I28" s="67"/>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6" t="s">
        <v>79</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6"/>
      <c r="C32" s="21"/>
      <c r="D32" s="21"/>
      <c r="E32" s="21"/>
      <c r="F32" s="21"/>
      <c r="G32" s="21"/>
      <c r="H32" s="21"/>
      <c r="I32" s="33"/>
    </row>
    <row r="33" spans="1:9" ht="16.5" customHeight="1" x14ac:dyDescent="0.3">
      <c r="A33" s="66"/>
      <c r="C33" s="38">
        <f t="array" aca="1" ref="C33:I33" ca="1">Days+8+DATE(Calendar3Year,Calendar3MonthOption,1)-WEEKDAY(DATE(Calendar3Year,Calendar3MonthOption,1),WeekdayOption)</f>
        <v>44836</v>
      </c>
      <c r="D33" s="35">
        <f ca="1"/>
        <v>44837</v>
      </c>
      <c r="E33" s="35">
        <f ca="1"/>
        <v>44838</v>
      </c>
      <c r="F33" s="46">
        <f ca="1"/>
        <v>44839</v>
      </c>
      <c r="G33" s="35">
        <f ca="1"/>
        <v>44840</v>
      </c>
      <c r="H33" s="35">
        <f ca="1"/>
        <v>44841</v>
      </c>
      <c r="I33" s="38">
        <f ca="1"/>
        <v>44842</v>
      </c>
    </row>
    <row r="34" spans="1:9" ht="56.25" customHeight="1" x14ac:dyDescent="0.3">
      <c r="A34" s="66"/>
      <c r="C34" s="39" t="s">
        <v>35</v>
      </c>
      <c r="D34" s="59" t="s">
        <v>77</v>
      </c>
      <c r="E34" s="36" t="s">
        <v>17</v>
      </c>
      <c r="F34" s="47" t="s">
        <v>15</v>
      </c>
      <c r="G34" s="55"/>
      <c r="H34" s="55"/>
      <c r="I34" s="39"/>
    </row>
    <row r="35" spans="1:9" ht="16.5" customHeight="1" x14ac:dyDescent="0.3">
      <c r="A35" s="66"/>
      <c r="C35" s="38">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8">
        <f ca="1"/>
        <v>44849</v>
      </c>
    </row>
    <row r="36" spans="1:9" ht="56.25" customHeight="1" x14ac:dyDescent="0.3">
      <c r="A36" s="66"/>
      <c r="C36" s="39" t="s">
        <v>45</v>
      </c>
      <c r="D36" s="55" t="s">
        <v>78</v>
      </c>
      <c r="E36" s="55"/>
      <c r="F36" s="55"/>
      <c r="G36" s="57"/>
      <c r="H36" s="57"/>
      <c r="I36" s="39"/>
    </row>
    <row r="37" spans="1:9" ht="16.5" customHeight="1" x14ac:dyDescent="0.3">
      <c r="A37" s="66"/>
      <c r="C37" s="38">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8">
        <f ca="1"/>
        <v>44856</v>
      </c>
    </row>
    <row r="38" spans="1:9" ht="56.25" customHeight="1" x14ac:dyDescent="0.3">
      <c r="A38" s="66"/>
      <c r="C38" s="39" t="s">
        <v>46</v>
      </c>
      <c r="D38" s="64" t="s">
        <v>33</v>
      </c>
      <c r="E38" s="48"/>
      <c r="F38" s="61" t="s">
        <v>80</v>
      </c>
      <c r="G38" s="63"/>
      <c r="H38" s="61"/>
      <c r="I38" s="39"/>
    </row>
    <row r="39" spans="1:9" ht="16.5" customHeight="1" x14ac:dyDescent="0.3">
      <c r="A39" s="66"/>
      <c r="C39" s="38">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8">
        <f ca="1"/>
        <v>44863</v>
      </c>
    </row>
    <row r="40" spans="1:9" ht="57" customHeight="1" x14ac:dyDescent="0.3">
      <c r="A40" s="66"/>
      <c r="C40" s="39" t="s">
        <v>47</v>
      </c>
      <c r="D40" s="60" t="s">
        <v>81</v>
      </c>
      <c r="E40" s="61"/>
      <c r="F40" s="61"/>
      <c r="G40" s="62"/>
      <c r="H40" s="62"/>
      <c r="I40" s="42"/>
    </row>
    <row r="41" spans="1:9" ht="16.5" customHeight="1" x14ac:dyDescent="0.3">
      <c r="A41" s="66"/>
      <c r="C41" s="38">
        <f t="array" aca="1" ref="C41:D41" ca="1">Days+36+DATE(Calendar3Year,Calendar3MonthOption,1)-WEEKDAY(DATE(Calendar3Year,Calendar3MonthOption,1),WeekdayOption)</f>
        <v>44864</v>
      </c>
      <c r="D41" s="35">
        <f ca="1"/>
        <v>44865</v>
      </c>
      <c r="E41" s="74" t="s">
        <v>0</v>
      </c>
      <c r="F41" s="68"/>
      <c r="G41" s="68"/>
      <c r="H41" s="68"/>
      <c r="I41" s="73"/>
    </row>
    <row r="42" spans="1:9" ht="63.75" customHeight="1" x14ac:dyDescent="0.3">
      <c r="A42" s="66"/>
      <c r="C42" s="39" t="s">
        <v>48</v>
      </c>
      <c r="D42" s="60" t="s">
        <v>81</v>
      </c>
      <c r="E42" s="67" t="s">
        <v>27</v>
      </c>
      <c r="F42" s="67"/>
      <c r="G42" s="67"/>
      <c r="H42" s="67"/>
      <c r="I42" s="67"/>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6" t="s">
        <v>83</v>
      </c>
      <c r="C45" s="20">
        <f t="array" aca="1" ref="C45:I45" ca="1">Days+1+DATE(Calendar4Year,Calendar4MonthOption,1)-WEEKDAY(DATE(Calendar4Year,Calendar4MonthOption,1),WeekdayOption)</f>
        <v>44864</v>
      </c>
      <c r="D45" s="38">
        <f ca="1"/>
        <v>44865</v>
      </c>
      <c r="E45" s="35">
        <f ca="1"/>
        <v>44866</v>
      </c>
      <c r="F45" s="35">
        <f ca="1"/>
        <v>44867</v>
      </c>
      <c r="G45" s="35">
        <f ca="1"/>
        <v>44868</v>
      </c>
      <c r="H45" s="35">
        <f ca="1"/>
        <v>44869</v>
      </c>
      <c r="I45" s="38">
        <f ca="1"/>
        <v>44870</v>
      </c>
    </row>
    <row r="46" spans="1:9" ht="56.25" customHeight="1" x14ac:dyDescent="0.3">
      <c r="A46" s="66"/>
      <c r="C46" s="21" t="s">
        <v>48</v>
      </c>
      <c r="D46" s="39"/>
      <c r="E46" s="60" t="s">
        <v>81</v>
      </c>
      <c r="F46" s="61"/>
      <c r="G46" s="61"/>
      <c r="H46" s="64" t="s">
        <v>33</v>
      </c>
      <c r="I46" s="41" t="s">
        <v>6</v>
      </c>
    </row>
    <row r="47" spans="1:9" ht="16.5" customHeight="1" x14ac:dyDescent="0.3">
      <c r="A47" s="66"/>
      <c r="C47" s="38">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8">
        <f ca="1"/>
        <v>44877</v>
      </c>
    </row>
    <row r="48" spans="1:9" ht="56.25" customHeight="1" x14ac:dyDescent="0.3">
      <c r="A48" s="66"/>
      <c r="C48" s="39" t="s">
        <v>36</v>
      </c>
      <c r="D48" s="59" t="s">
        <v>82</v>
      </c>
      <c r="E48" s="55"/>
      <c r="F48" s="55"/>
      <c r="G48" s="55"/>
      <c r="H48" s="55"/>
      <c r="I48" s="26"/>
    </row>
    <row r="49" spans="1:9" ht="16.5" customHeight="1" x14ac:dyDescent="0.3">
      <c r="A49" s="66"/>
      <c r="C49" s="38">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8">
        <f ca="1"/>
        <v>44884</v>
      </c>
    </row>
    <row r="50" spans="1:9" ht="56.25" customHeight="1" x14ac:dyDescent="0.3">
      <c r="A50" s="66"/>
      <c r="C50" s="39" t="s">
        <v>49</v>
      </c>
      <c r="D50" s="59" t="s">
        <v>82</v>
      </c>
      <c r="E50" s="55"/>
      <c r="F50" s="55"/>
      <c r="G50" s="55"/>
      <c r="H50" s="55"/>
      <c r="I50" s="39"/>
    </row>
    <row r="51" spans="1:9" ht="16.5" customHeight="1" x14ac:dyDescent="0.3">
      <c r="A51" s="66"/>
      <c r="C51" s="20">
        <f t="array" aca="1" ref="C51:I51" ca="1">Days+22+DATE(Calendar4Year,Calendar4MonthOption,1)-WEEKDAY(DATE(Calendar4Year,Calendar4MonthOption,1),WeekdayOption)</f>
        <v>44885</v>
      </c>
      <c r="D51" s="43">
        <f ca="1"/>
        <v>44886</v>
      </c>
      <c r="E51" s="43">
        <f ca="1"/>
        <v>44887</v>
      </c>
      <c r="F51" s="43">
        <f ca="1"/>
        <v>44888</v>
      </c>
      <c r="G51" s="43">
        <f ca="1"/>
        <v>44889</v>
      </c>
      <c r="H51" s="43">
        <f ca="1"/>
        <v>44890</v>
      </c>
      <c r="I51" s="22">
        <f ca="1"/>
        <v>44891</v>
      </c>
    </row>
    <row r="52" spans="1:9" ht="56.25" customHeight="1" x14ac:dyDescent="0.3">
      <c r="A52" s="66"/>
      <c r="C52" s="21"/>
      <c r="D52" s="76" t="s">
        <v>71</v>
      </c>
      <c r="E52" s="77"/>
      <c r="F52" s="77"/>
      <c r="G52" s="78"/>
      <c r="H52" s="79"/>
      <c r="I52" s="23"/>
    </row>
    <row r="53" spans="1:9" ht="16.5" customHeight="1" x14ac:dyDescent="0.3">
      <c r="A53" s="66"/>
      <c r="C53" s="38">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6"/>
      <c r="C54" s="39" t="s">
        <v>50</v>
      </c>
      <c r="D54" s="59" t="s">
        <v>82</v>
      </c>
      <c r="E54" s="55"/>
      <c r="F54" s="64" t="s">
        <v>33</v>
      </c>
      <c r="G54" s="21"/>
      <c r="H54" s="21"/>
      <c r="I54" s="24"/>
    </row>
    <row r="55" spans="1:9" ht="16.5" customHeight="1" x14ac:dyDescent="0.3">
      <c r="A55" s="66"/>
      <c r="C55" s="20">
        <f t="array" aca="1" ref="C55:D55" ca="1">Days+36+DATE(Calendar4Year,Calendar4MonthOption,1)-WEEKDAY(DATE(Calendar4Year,Calendar4MonthOption,1),WeekdayOption)</f>
        <v>44899</v>
      </c>
      <c r="D55" s="34">
        <f ca="1"/>
        <v>44900</v>
      </c>
      <c r="E55" s="68" t="s">
        <v>0</v>
      </c>
      <c r="F55" s="68"/>
      <c r="G55" s="69"/>
      <c r="H55" s="69"/>
      <c r="I55" s="69"/>
    </row>
    <row r="56" spans="1:9" ht="63.75" customHeight="1" x14ac:dyDescent="0.3">
      <c r="A56" s="66"/>
      <c r="C56" s="21"/>
      <c r="D56" s="21"/>
      <c r="E56" s="67" t="s">
        <v>26</v>
      </c>
      <c r="F56" s="67"/>
      <c r="G56" s="67"/>
      <c r="H56" s="67"/>
      <c r="I56" s="67"/>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6" t="s">
        <v>87</v>
      </c>
      <c r="C59" s="20">
        <f t="array" aca="1" ref="C59:I59" ca="1">Days+1+DATE(Calendar5Year,Calendar5MonthOption,1)-WEEKDAY(DATE(Calendar5Year,Calendar5MonthOption,1),WeekdayOption)</f>
        <v>44892</v>
      </c>
      <c r="D59" s="20">
        <f ca="1"/>
        <v>44893</v>
      </c>
      <c r="E59" s="20">
        <f ca="1"/>
        <v>44894</v>
      </c>
      <c r="F59" s="38">
        <f ca="1"/>
        <v>44895</v>
      </c>
      <c r="G59" s="35">
        <f ca="1"/>
        <v>44896</v>
      </c>
      <c r="H59" s="35">
        <f ca="1"/>
        <v>44897</v>
      </c>
      <c r="I59" s="38">
        <f ca="1"/>
        <v>44898</v>
      </c>
    </row>
    <row r="60" spans="1:9" ht="56.25" customHeight="1" x14ac:dyDescent="0.3">
      <c r="A60" s="66"/>
      <c r="C60" s="21" t="s">
        <v>50</v>
      </c>
      <c r="D60" s="21"/>
      <c r="E60" s="21"/>
      <c r="F60" s="39"/>
      <c r="G60" s="64" t="s">
        <v>33</v>
      </c>
      <c r="H60" s="48"/>
      <c r="I60" s="39"/>
    </row>
    <row r="61" spans="1:9" ht="16.5" customHeight="1" x14ac:dyDescent="0.3">
      <c r="A61" s="66"/>
      <c r="C61" s="38">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8">
        <f ca="1"/>
        <v>44905</v>
      </c>
    </row>
    <row r="62" spans="1:9" ht="56.25" customHeight="1" x14ac:dyDescent="0.3">
      <c r="A62" s="66"/>
      <c r="C62" s="39" t="s">
        <v>51</v>
      </c>
      <c r="D62" s="60" t="s">
        <v>84</v>
      </c>
      <c r="E62" s="61"/>
      <c r="F62" s="61"/>
      <c r="G62" s="61"/>
      <c r="H62" s="61"/>
      <c r="I62" s="39"/>
    </row>
    <row r="63" spans="1:9" ht="16.5" customHeight="1" x14ac:dyDescent="0.3">
      <c r="A63" s="66"/>
      <c r="C63" s="38">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8">
        <f ca="1"/>
        <v>44912</v>
      </c>
    </row>
    <row r="64" spans="1:9" ht="56.25" customHeight="1" x14ac:dyDescent="0.3">
      <c r="A64" s="66"/>
      <c r="C64" s="39" t="s">
        <v>52</v>
      </c>
      <c r="D64" s="60" t="s">
        <v>84</v>
      </c>
      <c r="E64" s="64" t="s">
        <v>33</v>
      </c>
      <c r="F64" s="48"/>
      <c r="G64" s="48"/>
      <c r="H64" s="48"/>
      <c r="I64" s="39"/>
    </row>
    <row r="65" spans="1:9" ht="16.5" customHeight="1" x14ac:dyDescent="0.3">
      <c r="A65" s="66"/>
      <c r="C65" s="38">
        <f t="array" aca="1" ref="C65:I65" ca="1">Days+22+DATE(Calendar5Year,Calendar5MonthOption,1)-WEEKDAY(DATE(Calendar5Year,Calendar5MonthOption,1),WeekdayOption)</f>
        <v>44913</v>
      </c>
      <c r="D65" s="35">
        <f ca="1"/>
        <v>44914</v>
      </c>
      <c r="E65" s="35">
        <f ca="1"/>
        <v>44915</v>
      </c>
      <c r="F65" s="35">
        <f ca="1"/>
        <v>44916</v>
      </c>
      <c r="G65" s="43">
        <f ca="1"/>
        <v>44917</v>
      </c>
      <c r="H65" s="43">
        <f ca="1"/>
        <v>44918</v>
      </c>
      <c r="I65" s="22">
        <f ca="1"/>
        <v>44919</v>
      </c>
    </row>
    <row r="66" spans="1:9" ht="56.25" customHeight="1" x14ac:dyDescent="0.3">
      <c r="A66" s="66"/>
      <c r="C66" s="39" t="s">
        <v>53</v>
      </c>
      <c r="D66" s="64" t="s">
        <v>33</v>
      </c>
      <c r="E66" s="48"/>
      <c r="F66" s="48"/>
      <c r="G66" s="41" t="s">
        <v>19</v>
      </c>
      <c r="H66" s="29" t="s">
        <v>9</v>
      </c>
      <c r="I66" s="24"/>
    </row>
    <row r="67" spans="1:9" ht="16.5" customHeight="1" x14ac:dyDescent="0.3">
      <c r="A67" s="66"/>
      <c r="C67" s="20">
        <f t="array" aca="1" ref="C67:I67" ca="1">Days+29+DATE(Calendar5Year,Calendar5MonthOption,1)-WEEKDAY(DATE(Calendar5Year,Calendar5MonthOption,1),WeekdayOption)</f>
        <v>44920</v>
      </c>
      <c r="D67" s="43">
        <f ca="1"/>
        <v>44921</v>
      </c>
      <c r="E67" s="43">
        <f ca="1"/>
        <v>44922</v>
      </c>
      <c r="F67" s="43">
        <f ca="1"/>
        <v>44923</v>
      </c>
      <c r="G67" s="13">
        <f ca="1"/>
        <v>44924</v>
      </c>
      <c r="H67" s="13">
        <f ca="1"/>
        <v>44925</v>
      </c>
      <c r="I67" s="22">
        <f ca="1"/>
        <v>44926</v>
      </c>
    </row>
    <row r="68" spans="1:9" ht="57" customHeight="1" x14ac:dyDescent="0.3">
      <c r="A68" s="66"/>
      <c r="C68" s="21"/>
      <c r="D68" s="76" t="s">
        <v>9</v>
      </c>
      <c r="E68" s="77"/>
      <c r="F68" s="77"/>
      <c r="G68" s="77"/>
      <c r="H68" s="80"/>
      <c r="I68" s="24"/>
    </row>
    <row r="69" spans="1:9" ht="16.5" customHeight="1" x14ac:dyDescent="0.3">
      <c r="A69" s="66"/>
      <c r="C69" s="20">
        <f t="array" aca="1" ref="C69:D69" ca="1">Days+36+DATE(Calendar5Year,Calendar5MonthOption,1)-WEEKDAY(DATE(Calendar5Year,Calendar5MonthOption,1),WeekdayOption)</f>
        <v>44927</v>
      </c>
      <c r="D69" s="20">
        <f ca="1"/>
        <v>44928</v>
      </c>
      <c r="E69" s="69" t="s">
        <v>0</v>
      </c>
      <c r="F69" s="69"/>
      <c r="G69" s="69"/>
      <c r="H69" s="69"/>
      <c r="I69" s="69"/>
    </row>
    <row r="70" spans="1:9" ht="63.75" customHeight="1" x14ac:dyDescent="0.3">
      <c r="A70" s="66"/>
      <c r="C70" s="21"/>
      <c r="D70" s="31"/>
      <c r="E70" s="67" t="s">
        <v>24</v>
      </c>
      <c r="F70" s="67"/>
      <c r="G70" s="67"/>
      <c r="H70" s="67"/>
      <c r="I70" s="67"/>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6" t="s">
        <v>86</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6"/>
      <c r="C74" s="21"/>
      <c r="D74" s="76" t="s">
        <v>9</v>
      </c>
      <c r="E74" s="77"/>
      <c r="F74" s="77"/>
      <c r="G74" s="16" t="s">
        <v>16</v>
      </c>
      <c r="H74" s="16" t="s">
        <v>17</v>
      </c>
      <c r="I74" s="23"/>
    </row>
    <row r="75" spans="1:9" ht="16.5" customHeight="1" x14ac:dyDescent="0.3">
      <c r="A75" s="66"/>
      <c r="C75" s="38">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8">
        <f ca="1"/>
        <v>44940</v>
      </c>
    </row>
    <row r="76" spans="1:9" ht="56.25" customHeight="1" x14ac:dyDescent="0.3">
      <c r="A76" s="66"/>
      <c r="C76" s="39" t="s">
        <v>37</v>
      </c>
      <c r="D76" s="59" t="s">
        <v>85</v>
      </c>
      <c r="E76" s="55"/>
      <c r="F76" s="55"/>
      <c r="G76" s="57"/>
      <c r="H76" s="57"/>
      <c r="I76" s="39"/>
    </row>
    <row r="77" spans="1:9" ht="16.5" customHeight="1" x14ac:dyDescent="0.3">
      <c r="A77" s="66"/>
      <c r="C77" s="20">
        <f t="array" aca="1" ref="C77:I77" ca="1">Days+15+DATE(Calendar6Year,Calendar6MonthOption,1)-WEEKDAY(DATE(Calendar6Year,Calendar6MonthOption,1),WeekdayOption)</f>
        <v>44941</v>
      </c>
      <c r="D77" s="44">
        <f ca="1"/>
        <v>44942</v>
      </c>
      <c r="E77" s="35">
        <f ca="1"/>
        <v>44943</v>
      </c>
      <c r="F77" s="35">
        <f ca="1"/>
        <v>44944</v>
      </c>
      <c r="G77" s="35">
        <f ca="1"/>
        <v>44945</v>
      </c>
      <c r="H77" s="35">
        <f ca="1"/>
        <v>44946</v>
      </c>
      <c r="I77" s="38">
        <f ca="1"/>
        <v>44947</v>
      </c>
    </row>
    <row r="78" spans="1:9" ht="56.25" customHeight="1" x14ac:dyDescent="0.3">
      <c r="A78" s="66"/>
      <c r="C78" s="21" t="s">
        <v>54</v>
      </c>
      <c r="D78" s="30" t="s">
        <v>10</v>
      </c>
      <c r="E78" s="59" t="s">
        <v>85</v>
      </c>
      <c r="F78" s="55"/>
      <c r="G78" s="57"/>
      <c r="H78" s="57"/>
      <c r="I78" s="39"/>
    </row>
    <row r="79" spans="1:9" ht="16.5" customHeight="1" x14ac:dyDescent="0.3">
      <c r="A79" s="66"/>
      <c r="C79" s="38">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8">
        <f ca="1"/>
        <v>44954</v>
      </c>
    </row>
    <row r="80" spans="1:9" ht="56.25" customHeight="1" x14ac:dyDescent="0.3">
      <c r="A80" s="66"/>
      <c r="C80" s="39" t="s">
        <v>55</v>
      </c>
      <c r="D80" s="59" t="s">
        <v>85</v>
      </c>
      <c r="E80" s="57"/>
      <c r="F80" s="57"/>
      <c r="G80" s="64" t="s">
        <v>33</v>
      </c>
      <c r="H80" s="48"/>
      <c r="I80" s="39"/>
    </row>
    <row r="81" spans="1:9" ht="16.5" customHeight="1" x14ac:dyDescent="0.3">
      <c r="A81" s="66"/>
      <c r="C81" s="38">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6"/>
      <c r="C82" s="39" t="s">
        <v>56</v>
      </c>
      <c r="D82" s="64" t="s">
        <v>33</v>
      </c>
      <c r="E82" s="48"/>
      <c r="F82" s="21"/>
      <c r="G82" s="21"/>
      <c r="H82" s="21"/>
      <c r="I82" s="23"/>
    </row>
    <row r="83" spans="1:9" ht="16.5" customHeight="1" x14ac:dyDescent="0.3">
      <c r="A83" s="66"/>
      <c r="C83" s="20">
        <f t="array" aca="1" ref="C83:D83" ca="1">Days+36+DATE(Calendar6Year,Calendar6MonthOption,1)-WEEKDAY(DATE(Calendar6Year,Calendar6MonthOption,1),WeekdayOption)</f>
        <v>44962</v>
      </c>
      <c r="D83" s="34">
        <f ca="1"/>
        <v>44963</v>
      </c>
      <c r="E83" s="68" t="s">
        <v>0</v>
      </c>
      <c r="F83" s="69"/>
      <c r="G83" s="69"/>
      <c r="H83" s="69"/>
      <c r="I83" s="69"/>
    </row>
    <row r="84" spans="1:9" ht="63.75" customHeight="1" x14ac:dyDescent="0.3">
      <c r="A84" s="66"/>
      <c r="C84" s="21"/>
      <c r="D84" s="21"/>
      <c r="E84" s="75" t="s">
        <v>25</v>
      </c>
      <c r="F84" s="75"/>
      <c r="G84" s="75"/>
      <c r="H84" s="75"/>
      <c r="I84" s="75"/>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6" t="s">
        <v>89</v>
      </c>
      <c r="C87" s="20">
        <f t="array" aca="1" ref="C87:I87" ca="1">Days+1+DATE(Calendar7Year,Calendar7MonthOption,1)-WEEKDAY(DATE(Calendar7Year,Calendar7MonthOption,1),WeekdayOption)</f>
        <v>44955</v>
      </c>
      <c r="D87" s="20">
        <f ca="1"/>
        <v>44956</v>
      </c>
      <c r="E87" s="38">
        <f ca="1"/>
        <v>44957</v>
      </c>
      <c r="F87" s="35">
        <f ca="1"/>
        <v>44958</v>
      </c>
      <c r="G87" s="35">
        <f ca="1"/>
        <v>44959</v>
      </c>
      <c r="H87" s="35">
        <f ca="1"/>
        <v>44960</v>
      </c>
      <c r="I87" s="38">
        <f ca="1"/>
        <v>44961</v>
      </c>
    </row>
    <row r="88" spans="1:9" ht="56.25" customHeight="1" x14ac:dyDescent="0.3">
      <c r="A88" s="66"/>
      <c r="C88" s="21" t="s">
        <v>56</v>
      </c>
      <c r="D88" s="21"/>
      <c r="E88" s="39"/>
      <c r="F88" s="64" t="s">
        <v>33</v>
      </c>
      <c r="G88" s="60" t="s">
        <v>96</v>
      </c>
      <c r="H88" s="61"/>
      <c r="I88" s="39"/>
    </row>
    <row r="89" spans="1:9" ht="16.5" customHeight="1" x14ac:dyDescent="0.3">
      <c r="A89" s="66"/>
      <c r="C89" s="38">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8">
        <f ca="1"/>
        <v>44968</v>
      </c>
    </row>
    <row r="90" spans="1:9" ht="56.25" customHeight="1" x14ac:dyDescent="0.3">
      <c r="A90" s="66"/>
      <c r="C90" s="39" t="s">
        <v>57</v>
      </c>
      <c r="D90" s="60" t="s">
        <v>96</v>
      </c>
      <c r="E90" s="61"/>
      <c r="F90" s="61"/>
      <c r="G90" s="61"/>
      <c r="H90" s="62"/>
      <c r="I90" s="39"/>
    </row>
    <row r="91" spans="1:9" ht="16.5" customHeight="1" x14ac:dyDescent="0.3">
      <c r="A91" s="66"/>
      <c r="C91" s="38">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8">
        <f ca="1"/>
        <v>44975</v>
      </c>
    </row>
    <row r="92" spans="1:9" ht="56.25" customHeight="1" x14ac:dyDescent="0.3">
      <c r="A92" s="66"/>
      <c r="C92" s="39" t="s">
        <v>58</v>
      </c>
      <c r="D92" s="60" t="s">
        <v>96</v>
      </c>
      <c r="E92" s="61"/>
      <c r="F92" s="61"/>
      <c r="G92" s="61"/>
      <c r="H92" s="62"/>
      <c r="I92" s="39"/>
    </row>
    <row r="93" spans="1:9" ht="16.5" customHeight="1" x14ac:dyDescent="0.3">
      <c r="A93" s="66"/>
      <c r="C93" s="38">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8">
        <f ca="1"/>
        <v>44982</v>
      </c>
    </row>
    <row r="94" spans="1:9" ht="56.25" customHeight="1" x14ac:dyDescent="0.3">
      <c r="A94" s="66"/>
      <c r="C94" s="39" t="s">
        <v>59</v>
      </c>
      <c r="D94" s="36" t="s">
        <v>17</v>
      </c>
      <c r="E94" s="64" t="s">
        <v>33</v>
      </c>
      <c r="F94" s="48"/>
      <c r="G94" s="48"/>
      <c r="H94" s="48"/>
      <c r="I94" s="41" t="s">
        <v>7</v>
      </c>
    </row>
    <row r="95" spans="1:9" ht="16.5" customHeight="1" x14ac:dyDescent="0.3">
      <c r="A95" s="66"/>
      <c r="C95" s="38">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6"/>
      <c r="C96" s="39" t="s">
        <v>38</v>
      </c>
      <c r="D96" s="59" t="s">
        <v>88</v>
      </c>
      <c r="E96" s="57"/>
      <c r="F96" s="42"/>
      <c r="G96" s="24"/>
      <c r="H96" s="24"/>
      <c r="I96" s="24"/>
    </row>
    <row r="97" spans="1:9" ht="16.5" customHeight="1" x14ac:dyDescent="0.3">
      <c r="A97" s="66"/>
      <c r="C97" s="20">
        <f t="array" aca="1" ref="C97:D97" ca="1">Days+36+DATE(Calendar7Year,Calendar7MonthOption,1)-WEEKDAY(DATE(Calendar7Year,Calendar7MonthOption,1),WeekdayOption)</f>
        <v>44990</v>
      </c>
      <c r="D97" s="34">
        <f ca="1"/>
        <v>44991</v>
      </c>
      <c r="E97" s="68" t="s">
        <v>0</v>
      </c>
      <c r="F97" s="69"/>
      <c r="G97" s="69"/>
      <c r="H97" s="69"/>
      <c r="I97" s="69"/>
    </row>
    <row r="98" spans="1:9" ht="63.75" customHeight="1" x14ac:dyDescent="0.3">
      <c r="A98" s="66"/>
      <c r="C98" s="21"/>
      <c r="D98" s="32"/>
      <c r="E98" s="67" t="s">
        <v>29</v>
      </c>
      <c r="F98" s="67"/>
      <c r="G98" s="67"/>
      <c r="H98" s="67"/>
      <c r="I98" s="67"/>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70" t="s">
        <v>91</v>
      </c>
      <c r="C101" s="20">
        <f t="array" aca="1" ref="C101:I101" ca="1">Days+1+DATE(Calendar8Year,Calendar8MonthOption,1)-WEEKDAY(DATE(Calendar8Year,Calendar8MonthOption,1),WeekdayOption)</f>
        <v>44983</v>
      </c>
      <c r="D101" s="20">
        <f ca="1"/>
        <v>44984</v>
      </c>
      <c r="E101" s="38">
        <f ca="1"/>
        <v>44985</v>
      </c>
      <c r="F101" s="45">
        <f ca="1"/>
        <v>44986</v>
      </c>
      <c r="G101" s="45">
        <f ca="1"/>
        <v>44987</v>
      </c>
      <c r="H101" s="45">
        <f ca="1"/>
        <v>44988</v>
      </c>
      <c r="I101" s="38">
        <f ca="1"/>
        <v>44989</v>
      </c>
    </row>
    <row r="102" spans="1:9" ht="56.25" customHeight="1" x14ac:dyDescent="0.3">
      <c r="A102" s="66"/>
      <c r="C102" s="21" t="s">
        <v>38</v>
      </c>
      <c r="D102" s="50"/>
      <c r="E102" s="39"/>
      <c r="F102" s="59" t="s">
        <v>88</v>
      </c>
      <c r="G102" s="57"/>
      <c r="H102" s="57"/>
      <c r="I102" s="39"/>
    </row>
    <row r="103" spans="1:9" ht="16.5" customHeight="1" x14ac:dyDescent="0.3">
      <c r="A103" s="66"/>
      <c r="C103" s="38">
        <f t="array" aca="1" ref="C103:I103" ca="1">Days+8+DATE(Calendar8Year,Calendar8MonthOption,1)-WEEKDAY(DATE(Calendar8Year,Calendar8MonthOption,1),WeekdayOption)</f>
        <v>44990</v>
      </c>
      <c r="D103" s="45">
        <f ca="1"/>
        <v>44991</v>
      </c>
      <c r="E103" s="45">
        <f ca="1"/>
        <v>44992</v>
      </c>
      <c r="F103" s="45">
        <f ca="1"/>
        <v>44993</v>
      </c>
      <c r="G103" s="45">
        <f ca="1"/>
        <v>44994</v>
      </c>
      <c r="H103" s="45">
        <f ca="1"/>
        <v>44995</v>
      </c>
      <c r="I103" s="38">
        <f ca="1"/>
        <v>44996</v>
      </c>
    </row>
    <row r="104" spans="1:9" ht="56.25" customHeight="1" x14ac:dyDescent="0.3">
      <c r="A104" s="66"/>
      <c r="C104" s="39" t="s">
        <v>60</v>
      </c>
      <c r="D104" s="59" t="s">
        <v>88</v>
      </c>
      <c r="E104" s="57"/>
      <c r="F104" s="55"/>
      <c r="G104" s="57"/>
      <c r="H104" s="57"/>
      <c r="I104" s="39"/>
    </row>
    <row r="105" spans="1:9" ht="16.5" customHeight="1" x14ac:dyDescent="0.3">
      <c r="A105" s="66"/>
      <c r="C105" s="20">
        <f t="array" aca="1" ref="C105:I105" ca="1">Days+15+DATE(Calendar8Year,Calendar8MonthOption,1)-WEEKDAY(DATE(Calendar8Year,Calendar8MonthOption,1),WeekdayOption)</f>
        <v>44997</v>
      </c>
      <c r="D105" s="43">
        <f ca="1"/>
        <v>44998</v>
      </c>
      <c r="E105" s="43">
        <f ca="1"/>
        <v>44999</v>
      </c>
      <c r="F105" s="43">
        <f ca="1"/>
        <v>45000</v>
      </c>
      <c r="G105" s="43">
        <f ca="1"/>
        <v>45001</v>
      </c>
      <c r="H105" s="43">
        <f ca="1"/>
        <v>45002</v>
      </c>
      <c r="I105" s="22">
        <f ca="1"/>
        <v>45003</v>
      </c>
    </row>
    <row r="106" spans="1:9" ht="56.25" customHeight="1" x14ac:dyDescent="0.3">
      <c r="A106" s="66"/>
      <c r="C106" s="21"/>
      <c r="D106" s="76" t="s">
        <v>11</v>
      </c>
      <c r="E106" s="77"/>
      <c r="F106" s="77"/>
      <c r="G106" s="77"/>
      <c r="H106" s="80"/>
      <c r="I106" s="23"/>
    </row>
    <row r="107" spans="1:9" ht="16.5" customHeight="1" x14ac:dyDescent="0.3">
      <c r="A107" s="66"/>
      <c r="C107" s="38">
        <f t="array" aca="1" ref="C107:I107" ca="1">Days+22+DATE(Calendar8Year,Calendar8MonthOption,1)-WEEKDAY(DATE(Calendar8Year,Calendar8MonthOption,1),WeekdayOption)</f>
        <v>45004</v>
      </c>
      <c r="D107" s="45">
        <f ca="1"/>
        <v>45005</v>
      </c>
      <c r="E107" s="45">
        <f ca="1"/>
        <v>45006</v>
      </c>
      <c r="F107" s="45">
        <f ca="1"/>
        <v>45007</v>
      </c>
      <c r="G107" s="45">
        <f ca="1"/>
        <v>45008</v>
      </c>
      <c r="H107" s="45">
        <f ca="1"/>
        <v>45009</v>
      </c>
      <c r="I107" s="38">
        <f ca="1"/>
        <v>45010</v>
      </c>
    </row>
    <row r="108" spans="1:9" ht="56.25" customHeight="1" x14ac:dyDescent="0.3">
      <c r="A108" s="66"/>
      <c r="C108" s="39" t="s">
        <v>61</v>
      </c>
      <c r="D108" s="59" t="s">
        <v>88</v>
      </c>
      <c r="E108" s="57"/>
      <c r="F108" s="64" t="s">
        <v>33</v>
      </c>
      <c r="G108" s="48"/>
      <c r="H108" s="48"/>
      <c r="I108" s="39"/>
    </row>
    <row r="109" spans="1:9" ht="16.5" customHeight="1" x14ac:dyDescent="0.3">
      <c r="A109" s="66"/>
      <c r="C109" s="38">
        <f t="array" aca="1" ref="C109:I109" ca="1">Days+29+DATE(Calendar8Year,Calendar8MonthOption,1)-WEEKDAY(DATE(Calendar8Year,Calendar8MonthOption,1),WeekdayOption)</f>
        <v>45011</v>
      </c>
      <c r="D109" s="45">
        <f ca="1"/>
        <v>45012</v>
      </c>
      <c r="E109" s="45">
        <f ca="1"/>
        <v>45013</v>
      </c>
      <c r="F109" s="45">
        <f ca="1"/>
        <v>45014</v>
      </c>
      <c r="G109" s="45">
        <f ca="1"/>
        <v>45015</v>
      </c>
      <c r="H109" s="43">
        <f ca="1"/>
        <v>45016</v>
      </c>
      <c r="I109" s="22">
        <f ca="1"/>
        <v>45017</v>
      </c>
    </row>
    <row r="110" spans="1:9" ht="57" customHeight="1" x14ac:dyDescent="0.3">
      <c r="A110" s="66"/>
      <c r="C110" s="39" t="s">
        <v>62</v>
      </c>
      <c r="D110" s="60" t="s">
        <v>90</v>
      </c>
      <c r="E110" s="61"/>
      <c r="F110" s="61"/>
      <c r="G110" s="61"/>
      <c r="H110" s="3" t="s">
        <v>14</v>
      </c>
      <c r="I110" s="24"/>
    </row>
    <row r="111" spans="1:9" ht="16.5" customHeight="1" x14ac:dyDescent="0.3">
      <c r="A111" s="66"/>
      <c r="C111" s="20">
        <f t="array" aca="1" ref="C111:D111" ca="1">Days+36+DATE(Calendar8Year,Calendar8MonthOption,1)-WEEKDAY(DATE(Calendar8Year,Calendar8MonthOption,1),WeekdayOption)</f>
        <v>45018</v>
      </c>
      <c r="D111" s="34">
        <f ca="1"/>
        <v>45019</v>
      </c>
      <c r="E111" s="68" t="s">
        <v>0</v>
      </c>
      <c r="F111" s="68"/>
      <c r="G111" s="68"/>
      <c r="H111" s="69"/>
      <c r="I111" s="69"/>
    </row>
    <row r="112" spans="1:9" ht="63.75" customHeight="1" x14ac:dyDescent="0.3">
      <c r="A112" s="66"/>
      <c r="C112" s="21"/>
      <c r="D112" s="32"/>
      <c r="E112" s="67" t="s">
        <v>23</v>
      </c>
      <c r="F112" s="67"/>
      <c r="G112" s="67"/>
      <c r="H112" s="67"/>
      <c r="I112" s="67"/>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6" t="s">
        <v>93</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6"/>
      <c r="C116" s="21"/>
      <c r="D116" s="21"/>
      <c r="E116" s="21"/>
      <c r="F116" s="21"/>
      <c r="G116" s="21"/>
      <c r="H116" s="26"/>
      <c r="I116" s="23"/>
    </row>
    <row r="117" spans="1:9" ht="16.5" customHeight="1" x14ac:dyDescent="0.3">
      <c r="A117" s="66"/>
      <c r="C117" s="38">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6"/>
      <c r="C118" s="39" t="s">
        <v>63</v>
      </c>
      <c r="D118" s="60" t="s">
        <v>90</v>
      </c>
      <c r="E118" s="61"/>
      <c r="F118" s="61"/>
      <c r="G118" s="61"/>
      <c r="H118" s="25" t="s">
        <v>12</v>
      </c>
      <c r="I118" s="23"/>
    </row>
    <row r="119" spans="1:9" ht="16.5" customHeight="1" x14ac:dyDescent="0.3">
      <c r="A119" s="66"/>
      <c r="C119" s="38">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6"/>
      <c r="C120" s="39" t="s">
        <v>64</v>
      </c>
      <c r="D120" s="60" t="s">
        <v>90</v>
      </c>
      <c r="E120" s="61"/>
      <c r="F120" s="64" t="s">
        <v>33</v>
      </c>
      <c r="G120" s="48"/>
      <c r="H120" s="48"/>
      <c r="I120" s="15" t="s">
        <v>8</v>
      </c>
    </row>
    <row r="121" spans="1:9" ht="16.5" customHeight="1" x14ac:dyDescent="0.3">
      <c r="A121" s="66"/>
      <c r="C121" s="38">
        <f t="array" aca="1" ref="C121:I121" ca="1">Days+22+DATE(Calendar9Year,Calendar9MonthOption,1)-WEEKDAY(DATE(Calendar9Year,Calendar9MonthOption,1),WeekdayOption)</f>
        <v>45032</v>
      </c>
      <c r="D121" s="35">
        <f ca="1"/>
        <v>45033</v>
      </c>
      <c r="E121" s="35">
        <f ca="1"/>
        <v>45034</v>
      </c>
      <c r="F121" s="35">
        <f ca="1"/>
        <v>45035</v>
      </c>
      <c r="G121" s="35">
        <f ca="1"/>
        <v>45036</v>
      </c>
      <c r="H121" s="43">
        <f ca="1"/>
        <v>45037</v>
      </c>
      <c r="I121" s="22">
        <f ca="1"/>
        <v>45038</v>
      </c>
    </row>
    <row r="122" spans="1:9" ht="56.25" customHeight="1" x14ac:dyDescent="0.3">
      <c r="A122" s="66"/>
      <c r="C122" s="39" t="s">
        <v>39</v>
      </c>
      <c r="D122" s="59" t="s">
        <v>92</v>
      </c>
      <c r="E122" s="57"/>
      <c r="F122" s="55"/>
      <c r="G122" s="57"/>
      <c r="H122" s="3" t="s">
        <v>12</v>
      </c>
      <c r="I122" s="33"/>
    </row>
    <row r="123" spans="1:9" ht="16.5" customHeight="1" x14ac:dyDescent="0.3">
      <c r="A123" s="66"/>
      <c r="C123" s="38">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6"/>
      <c r="C124" s="39" t="s">
        <v>65</v>
      </c>
      <c r="D124" s="59" t="s">
        <v>92</v>
      </c>
      <c r="E124" s="57"/>
      <c r="F124" s="55"/>
      <c r="G124" s="57"/>
      <c r="H124" s="57"/>
      <c r="I124" s="23"/>
    </row>
    <row r="125" spans="1:9" ht="16.5" customHeight="1" x14ac:dyDescent="0.3">
      <c r="A125" s="66"/>
      <c r="C125" s="20">
        <f t="array" aca="1" ref="C125:D125" ca="1">Days+36+DATE(Calendar9Year,Calendar9MonthOption,1)-WEEKDAY(DATE(Calendar9Year,Calendar9MonthOption,1),WeekdayOption)</f>
        <v>45046</v>
      </c>
      <c r="D125" s="34">
        <f ca="1"/>
        <v>45047</v>
      </c>
      <c r="E125" s="68" t="s">
        <v>0</v>
      </c>
      <c r="F125" s="68"/>
      <c r="G125" s="68"/>
      <c r="H125" s="68"/>
      <c r="I125" s="69"/>
    </row>
    <row r="126" spans="1:9" ht="63.75" customHeight="1" x14ac:dyDescent="0.3">
      <c r="A126" s="66"/>
      <c r="C126" s="21"/>
      <c r="D126" s="21"/>
      <c r="E126" s="67" t="s">
        <v>30</v>
      </c>
      <c r="F126" s="67"/>
      <c r="G126" s="67"/>
      <c r="H126" s="67"/>
      <c r="I126" s="67"/>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6" t="s">
        <v>95</v>
      </c>
      <c r="C129" s="38">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8">
        <f ca="1"/>
        <v>45052</v>
      </c>
    </row>
    <row r="130" spans="1:9" ht="56.25" customHeight="1" x14ac:dyDescent="0.3">
      <c r="A130" s="66"/>
      <c r="C130" s="39" t="s">
        <v>66</v>
      </c>
      <c r="D130" s="59" t="s">
        <v>92</v>
      </c>
      <c r="E130" s="57"/>
      <c r="F130" s="57"/>
      <c r="G130" s="64" t="s">
        <v>33</v>
      </c>
      <c r="H130" s="60" t="s">
        <v>94</v>
      </c>
      <c r="I130" s="39"/>
    </row>
    <row r="131" spans="1:9" ht="16.5" customHeight="1" x14ac:dyDescent="0.3">
      <c r="A131" s="66"/>
      <c r="C131" s="38">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8">
        <f ca="1"/>
        <v>45059</v>
      </c>
    </row>
    <row r="132" spans="1:9" ht="56.25" customHeight="1" x14ac:dyDescent="0.3">
      <c r="A132" s="66"/>
      <c r="C132" s="39" t="s">
        <v>67</v>
      </c>
      <c r="D132" s="60" t="s">
        <v>94</v>
      </c>
      <c r="E132" s="61"/>
      <c r="F132" s="61"/>
      <c r="G132" s="61"/>
      <c r="H132" s="62"/>
      <c r="I132" s="39"/>
    </row>
    <row r="133" spans="1:9" ht="16.5" customHeight="1" x14ac:dyDescent="0.3">
      <c r="A133" s="66"/>
      <c r="C133" s="38">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8">
        <f ca="1"/>
        <v>45066</v>
      </c>
    </row>
    <row r="134" spans="1:9" ht="56.25" customHeight="1" x14ac:dyDescent="0.3">
      <c r="A134" s="66"/>
      <c r="C134" s="39" t="s">
        <v>68</v>
      </c>
      <c r="D134" s="60" t="s">
        <v>94</v>
      </c>
      <c r="E134" s="61"/>
      <c r="F134" s="61"/>
      <c r="G134" s="61"/>
      <c r="H134" s="62"/>
      <c r="I134" s="39"/>
    </row>
    <row r="135" spans="1:9" ht="16.5" customHeight="1" x14ac:dyDescent="0.3">
      <c r="A135" s="66"/>
      <c r="C135" s="38">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8">
        <f ca="1"/>
        <v>45073</v>
      </c>
    </row>
    <row r="136" spans="1:9" ht="56.25" customHeight="1" x14ac:dyDescent="0.3">
      <c r="A136" s="66"/>
      <c r="C136" s="39" t="s">
        <v>69</v>
      </c>
      <c r="D136" s="60" t="s">
        <v>94</v>
      </c>
      <c r="E136" s="61"/>
      <c r="F136" s="61"/>
      <c r="G136" s="61"/>
      <c r="H136" s="62"/>
      <c r="I136" s="39"/>
    </row>
    <row r="137" spans="1:9" ht="16.5" customHeight="1" x14ac:dyDescent="0.3">
      <c r="A137" s="66"/>
      <c r="C137" s="20">
        <f t="array" aca="1" ref="C137:I137" ca="1">Days+29+DATE(Calendar10Year,Calendar10MonthOption,1)-WEEKDAY(DATE(Calendar10Year,Calendar10MonthOption,1),WeekdayOption)</f>
        <v>45074</v>
      </c>
      <c r="D137" s="44">
        <f ca="1"/>
        <v>45075</v>
      </c>
      <c r="E137" s="35">
        <f ca="1"/>
        <v>45076</v>
      </c>
      <c r="F137" s="35">
        <f ca="1"/>
        <v>45077</v>
      </c>
      <c r="G137" s="34">
        <f ca="1"/>
        <v>45078</v>
      </c>
      <c r="H137" s="34">
        <f ca="1"/>
        <v>45079</v>
      </c>
      <c r="I137" s="22">
        <f ca="1"/>
        <v>45080</v>
      </c>
    </row>
    <row r="138" spans="1:9" ht="57" customHeight="1" x14ac:dyDescent="0.3">
      <c r="A138" s="66"/>
      <c r="C138" s="21" t="s">
        <v>70</v>
      </c>
      <c r="D138" s="30" t="s">
        <v>13</v>
      </c>
      <c r="E138" s="64" t="s">
        <v>33</v>
      </c>
      <c r="F138" s="48"/>
      <c r="G138" s="41" t="s">
        <v>31</v>
      </c>
      <c r="H138" s="21"/>
      <c r="I138" s="23"/>
    </row>
    <row r="139" spans="1:9" ht="16.5" customHeight="1" x14ac:dyDescent="0.3">
      <c r="A139" s="66"/>
      <c r="C139" s="20">
        <f t="array" aca="1" ref="C139:D139" ca="1">Days+36+DATE(Calendar10Year,Calendar10MonthOption,1)-WEEKDAY(DATE(Calendar10Year,Calendar10MonthOption,1),WeekdayOption)</f>
        <v>45081</v>
      </c>
      <c r="D139" s="20">
        <f ca="1"/>
        <v>45082</v>
      </c>
      <c r="E139" s="68" t="s">
        <v>0</v>
      </c>
      <c r="F139" s="68"/>
      <c r="G139" s="69"/>
      <c r="H139" s="69"/>
      <c r="I139" s="69"/>
    </row>
    <row r="140" spans="1:9" ht="63.75" customHeight="1" x14ac:dyDescent="0.3">
      <c r="A140" s="66"/>
      <c r="C140" s="21"/>
      <c r="D140" s="31"/>
      <c r="E140" s="67" t="s">
        <v>22</v>
      </c>
      <c r="F140" s="67"/>
      <c r="G140" s="67"/>
      <c r="H140" s="67"/>
      <c r="I140" s="67"/>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6"/>
      <c r="C143" s="20">
        <f t="array" aca="1" ref="C143:I143" ca="1">Days+1+DATE(Calendar11Year,Calendar11MonthOption,1)-WEEKDAY(DATE(Calendar11Year,Calendar11MonthOption,1),WeekdayOption)</f>
        <v>45074</v>
      </c>
      <c r="D143" s="20">
        <f ca="1"/>
        <v>45075</v>
      </c>
      <c r="E143" s="20">
        <f ca="1"/>
        <v>45076</v>
      </c>
      <c r="F143" s="38">
        <f ca="1"/>
        <v>45077</v>
      </c>
      <c r="G143" s="35">
        <f ca="1"/>
        <v>45078</v>
      </c>
      <c r="H143" s="20">
        <f ca="1"/>
        <v>45079</v>
      </c>
      <c r="I143" s="22">
        <f ca="1"/>
        <v>45080</v>
      </c>
    </row>
    <row r="144" spans="1:9" ht="56.25" customHeight="1" x14ac:dyDescent="0.3">
      <c r="A144" s="66"/>
      <c r="C144" s="21" t="s">
        <v>70</v>
      </c>
      <c r="D144" s="21"/>
      <c r="E144" s="21"/>
      <c r="F144" s="39"/>
      <c r="G144" s="36" t="s">
        <v>16</v>
      </c>
      <c r="H144" s="21"/>
      <c r="I144" s="23"/>
    </row>
    <row r="145" spans="1:9" ht="16.5" customHeight="1" x14ac:dyDescent="0.3">
      <c r="A145" s="66"/>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6"/>
      <c r="C146" s="21"/>
      <c r="D146" s="51"/>
      <c r="E146" s="52"/>
      <c r="F146" s="53"/>
      <c r="G146" s="54"/>
      <c r="H146" s="21"/>
      <c r="I146" s="26"/>
    </row>
    <row r="147" spans="1:9" ht="16.5" customHeight="1" x14ac:dyDescent="0.3">
      <c r="A147" s="66"/>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6"/>
      <c r="C148" s="21"/>
      <c r="D148" s="21"/>
      <c r="E148" s="21"/>
      <c r="F148" s="21"/>
      <c r="G148" s="21"/>
      <c r="H148" s="21"/>
      <c r="I148" s="23"/>
    </row>
    <row r="149" spans="1:9" ht="16.5" customHeight="1" x14ac:dyDescent="0.3">
      <c r="A149" s="66"/>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6"/>
      <c r="C150" s="21"/>
      <c r="D150" s="21"/>
      <c r="E150" s="21"/>
      <c r="F150" s="21"/>
      <c r="G150" s="21"/>
      <c r="H150" s="21"/>
      <c r="I150" s="23"/>
    </row>
    <row r="151" spans="1:9" ht="16.5" customHeight="1" x14ac:dyDescent="0.3">
      <c r="A151" s="66"/>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6"/>
      <c r="C152" s="21"/>
      <c r="D152" s="21"/>
      <c r="E152" s="21"/>
      <c r="F152" s="21"/>
      <c r="G152" s="21"/>
      <c r="H152" s="21"/>
      <c r="I152" s="24"/>
    </row>
    <row r="153" spans="1:9" ht="16.5" customHeight="1" x14ac:dyDescent="0.3">
      <c r="A153" s="66"/>
      <c r="C153" s="20">
        <f t="array" aca="1" ref="C153:D153" ca="1">Days+36+DATE(Calendar11Year,Calendar11MonthOption,1)-WEEKDAY(DATE(Calendar11Year,Calendar11MonthOption,1),WeekdayOption)</f>
        <v>45109</v>
      </c>
      <c r="D153" s="20">
        <f ca="1"/>
        <v>45110</v>
      </c>
      <c r="E153" s="69" t="s">
        <v>0</v>
      </c>
      <c r="F153" s="69"/>
      <c r="G153" s="69"/>
      <c r="H153" s="69"/>
      <c r="I153" s="69"/>
    </row>
    <row r="154" spans="1:9" ht="63.75" customHeight="1" x14ac:dyDescent="0.3">
      <c r="A154" s="66"/>
      <c r="C154" s="21"/>
      <c r="D154" s="21"/>
      <c r="E154" s="67" t="s">
        <v>21</v>
      </c>
      <c r="F154" s="67"/>
      <c r="G154" s="67"/>
      <c r="H154" s="67"/>
      <c r="I154" s="67"/>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Social Studies - World History Studies</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4C908-F67B-46E4-9943-E45209B3F857}"/>
</file>

<file path=customXml/itemProps2.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52858B-CE72-4E5B-B895-2C5175ED7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Filipow, Jamie L</dc:creator>
  <cp:lastModifiedBy>Filipow, Jamie L</cp:lastModifiedBy>
  <cp:lastPrinted>2022-05-18T17:06:06Z</cp:lastPrinted>
  <dcterms:created xsi:type="dcterms:W3CDTF">2016-07-26T15:53:57Z</dcterms:created>
  <dcterms:modified xsi:type="dcterms:W3CDTF">2022-05-24T18:38:06Z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